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chris\Insync\christian.zellinger73@gmail.com\Schule\VS Langenhart\Direktion\Ganztagesschule\"/>
    </mc:Choice>
  </mc:AlternateContent>
  <xr:revisionPtr revIDLastSave="0" documentId="13_ncr:1_{D5FB0386-657D-4ED7-A38D-A1CB913A07C8}" xr6:coauthVersionLast="47" xr6:coauthVersionMax="47" xr10:uidLastSave="{00000000-0000-0000-0000-000000000000}"/>
  <bookViews>
    <workbookView xWindow="-120" yWindow="-120" windowWidth="29040" windowHeight="17640" xr2:uid="{F33BFC54-3ABD-464A-A220-38E78C631ABC}"/>
  </bookViews>
  <sheets>
    <sheet name="Berechnungsblatt" sheetId="2" r:id="rId1"/>
    <sheet name="Berechnungsblatt2" sheetId="3" state="hidden" r:id="rId2"/>
    <sheet name="Beispiele" sheetId="1"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2" l="1"/>
  <c r="C9" i="2" s="1"/>
  <c r="G11" i="3" s="1"/>
  <c r="C33" i="1"/>
  <c r="C23" i="1"/>
  <c r="H5" i="1"/>
  <c r="H9" i="1" s="1"/>
  <c r="G5" i="1"/>
  <c r="G9" i="1" s="1"/>
  <c r="F5" i="1"/>
  <c r="F9" i="1" s="1"/>
  <c r="E5" i="1"/>
  <c r="E9" i="1" s="1"/>
  <c r="E8" i="3" l="1"/>
  <c r="I3" i="2" s="1"/>
  <c r="D9" i="3"/>
  <c r="H4" i="2" s="1"/>
  <c r="C10" i="3"/>
  <c r="G5" i="2" s="1"/>
  <c r="G10" i="3"/>
  <c r="K5" i="2" s="1"/>
  <c r="F11" i="3"/>
  <c r="C8" i="3"/>
  <c r="G8" i="3"/>
  <c r="K3" i="2" s="1"/>
  <c r="F9" i="3"/>
  <c r="J4" i="2" s="1"/>
  <c r="E10" i="3"/>
  <c r="D11" i="3"/>
  <c r="H6" i="2" s="1"/>
  <c r="D8" i="3"/>
  <c r="H3" i="2" s="1"/>
  <c r="C9" i="3"/>
  <c r="G4" i="2" s="1"/>
  <c r="G9" i="3"/>
  <c r="F10" i="3"/>
  <c r="J5" i="2" s="1"/>
  <c r="E11" i="3"/>
  <c r="I6" i="2" s="1"/>
  <c r="F8" i="3"/>
  <c r="J3" i="2" s="1"/>
  <c r="E9" i="3"/>
  <c r="D10" i="3"/>
  <c r="H5" i="2" s="1"/>
  <c r="C11" i="3"/>
  <c r="G6" i="2" s="1"/>
  <c r="I4" i="2"/>
  <c r="J6" i="2"/>
  <c r="G3" i="2"/>
  <c r="I5" i="2"/>
  <c r="K6" i="2"/>
  <c r="K4" i="2"/>
  <c r="E7" i="1"/>
  <c r="E6" i="1"/>
  <c r="F6" i="1"/>
  <c r="G6" i="1"/>
  <c r="H6" i="1"/>
  <c r="F7" i="1"/>
  <c r="G7" i="1"/>
  <c r="H7" i="1"/>
  <c r="E8" i="1"/>
  <c r="F8" i="1"/>
  <c r="G8" i="1"/>
  <c r="H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tc={C95E45DA-877C-453A-95D4-1EB006C0AA85}</author>
    <author>tc={F1A2F4EA-A0FE-4235-8B60-FC82A9C9D661}</author>
    <author>tc={457B53EE-3F4D-4D61-91D3-084BC64D9A24}</author>
    <author>tc={3FE7F1E4-98D8-4AEA-82AA-B4FCE4804DEA}</author>
    <author>tc={3655731C-646A-4AA7-B4DD-5076B73BD408}</author>
    <author>tc={6BACDA8A-C425-479F-B26D-28C3408D15E9}</author>
    <author>tc={BB39A71C-EE0B-40A5-84D9-31144934B3D3}</author>
  </authors>
  <commentList>
    <comment ref="E2" authorId="0" shapeId="0" xr:uid="{C95E45DA-877C-453A-95D4-1EB006C0AA8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In dieser Tabelle sehen Sie den gesamten zu zahlenden Betrag je nach Anmeldetage</t>
      </text>
    </comment>
    <comment ref="A3" authorId="1" shapeId="0" xr:uid="{F1A2F4EA-A0FE-4235-8B60-FC82A9C9D661}">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Hier das Einkommen der im Haushalt lebenden Person 1 eintragen</t>
      </text>
    </comment>
    <comment ref="A4" authorId="2" shapeId="0" xr:uid="{457B53EE-3F4D-4D61-91D3-084BC64D9A24}">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Hier das Einkommen der im Haushalt lebenden Person 2 eintragen </t>
      </text>
    </comment>
    <comment ref="A5" authorId="3" shapeId="0" xr:uid="{3FE7F1E4-98D8-4AEA-82AA-B4FCE4804DEA}">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Hier bitte das sonstige Einkommen aus Vermietung, Verpachtung, etc. einfügen
</t>
      </text>
    </comment>
    <comment ref="A6" authorId="4" shapeId="0" xr:uid="{3655731C-646A-4AA7-B4DD-5076B73BD40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Hier alle weiteren Einkommen wie bspw. 
Arbeitslosengeld und Notstandshilfe sowie gleichgestellte Leistungen wie Pensionsvorschuss, Übergangsgeld, Sonderunterstützung, Weiterbildungsgeld und Überbrückungshilfen 
Beihilfen zur Deckung des Lebensunterhaltes nach dem Arbeitsmarktservicegesetz (AMSG) 
Studienbeihilfe 
Wochengeld 
Pensionen und Renten inkl. Ausgleichszahlungen 
Krankengeld 
Unterhaltsleistungen für die Eltern und das Kind 
Zivildiener- / Wehrpflichtigen Entgelt 
Sozialhilfe oder vergleichbare soziale Transferleistungen 
einfügen</t>
      </text>
    </comment>
    <comment ref="A7" authorId="5" shapeId="0" xr:uid="{6BACDA8A-C425-479F-B26D-28C3408D15E9}">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Hier sind alle weiteren Kinder einzutragen, die im Haushalt leben und für die eine Unterhaltspflicht besteht.</t>
      </text>
    </comment>
    <comment ref="A8" authorId="6" shapeId="0" xr:uid="{BB39A71C-EE0B-40A5-84D9-31144934B3D3}">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Hier tragen Sie die Anzahl der Kinder ein, die die GTS besuchen werden.
Ab dem 2. angemeldeten Kind verringert sich der zu zahlende Betrag pro Kind um 20 %.</t>
      </text>
    </comment>
  </commentList>
</comments>
</file>

<file path=xl/sharedStrings.xml><?xml version="1.0" encoding="utf-8"?>
<sst xmlns="http://schemas.openxmlformats.org/spreadsheetml/2006/main" count="95" uniqueCount="45">
  <si>
    <t>Anmeldetage/Woche</t>
  </si>
  <si>
    <t xml:space="preserve">Tarif 1 </t>
  </si>
  <si>
    <t>Tarif 2</t>
  </si>
  <si>
    <t>Tarif 3</t>
  </si>
  <si>
    <t>Tarif 4</t>
  </si>
  <si>
    <t>ab € 4.800,00</t>
  </si>
  <si>
    <t>Tarif 1</t>
  </si>
  <si>
    <t>5 Anmeldetage</t>
  </si>
  <si>
    <t>zwischen € 3.400,00 und 4.799,00</t>
  </si>
  <si>
    <t>4 Anmeldetage</t>
  </si>
  <si>
    <t>zwischen € 2.000,00 und 3.399,00</t>
  </si>
  <si>
    <t>3 Anmeldetage</t>
  </si>
  <si>
    <t>unter € 2.000,00</t>
  </si>
  <si>
    <t>2 Anmeldetage</t>
  </si>
  <si>
    <t>1 Anmeldetage</t>
  </si>
  <si>
    <t>Höhe Familieneinkommen</t>
  </si>
  <si>
    <t>Beispiele für Berechnung:</t>
  </si>
  <si>
    <t>Berechnung:</t>
  </si>
  <si>
    <t>Familieneinkommen</t>
  </si>
  <si>
    <t xml:space="preserve">Familieneinkommen </t>
  </si>
  <si>
    <r>
      <t xml:space="preserve">Familieneinkommen beträgt € 5.100, zwei </t>
    </r>
    <r>
      <rPr>
        <b/>
        <sz val="11"/>
        <color theme="1"/>
        <rFont val="Arial"/>
        <family val="2"/>
      </rPr>
      <t>weitere</t>
    </r>
    <r>
      <rPr>
        <sz val="11"/>
        <color theme="1"/>
        <rFont val="Arial"/>
        <family val="2"/>
      </rPr>
      <t xml:space="preserve"> unterhaltspflichtige Kinder</t>
    </r>
  </si>
  <si>
    <t>Beispiel 1:</t>
  </si>
  <si>
    <t>Beispiel 2:</t>
  </si>
  <si>
    <r>
      <t xml:space="preserve">Familieneinkommen beträgt € 5.100, ein </t>
    </r>
    <r>
      <rPr>
        <b/>
        <sz val="11"/>
        <color theme="1"/>
        <rFont val="Arial"/>
        <family val="2"/>
      </rPr>
      <t>weiteres</t>
    </r>
    <r>
      <rPr>
        <sz val="11"/>
        <color theme="1"/>
        <rFont val="Arial"/>
        <family val="2"/>
      </rPr>
      <t xml:space="preserve"> unterhaltspflichtige Kinder</t>
    </r>
  </si>
  <si>
    <r>
      <t xml:space="preserve">somit Anwendung  </t>
    </r>
    <r>
      <rPr>
        <b/>
        <sz val="11"/>
        <color theme="1"/>
        <rFont val="Arial"/>
        <family val="2"/>
      </rPr>
      <t>Tarif 2</t>
    </r>
  </si>
  <si>
    <r>
      <t xml:space="preserve">somit Anwendung  </t>
    </r>
    <r>
      <rPr>
        <b/>
        <sz val="11"/>
        <color theme="1"/>
        <rFont val="Arial"/>
        <family val="2"/>
      </rPr>
      <t>Tarif 1</t>
    </r>
  </si>
  <si>
    <t>Familienbruttoeinkommen</t>
  </si>
  <si>
    <t xml:space="preserve">Berechnung Einordnung Tarif </t>
  </si>
  <si>
    <t>abzüglich weiteres unterhaltspflichtiges Kind 1</t>
  </si>
  <si>
    <t>abzüglich weiteres unterhaltspflichtiges Kind 2</t>
  </si>
  <si>
    <t>abzüglich weiteres unterhaltspflichtiges Kind 3</t>
  </si>
  <si>
    <t>abzüglich weiteres unterhaltspflichtiges Kind 4</t>
  </si>
  <si>
    <t>Basis für Einstufung Tarif</t>
  </si>
  <si>
    <t xml:space="preserve">Basis für Einstufung Tarif = Brutto-Familieneinkommen </t>
  </si>
  <si>
    <t>weiteres unterhaltspflichtiges Kind 1</t>
  </si>
  <si>
    <t>weiteres unterhaltspflichtiges Kind 2</t>
  </si>
  <si>
    <t xml:space="preserve">ein weiteres unterhaltspflichtiges Kind </t>
  </si>
  <si>
    <t xml:space="preserve">Eingabe </t>
  </si>
  <si>
    <t>sonstiges Einkommen</t>
  </si>
  <si>
    <t>Kinder gesamt in GTS</t>
  </si>
  <si>
    <t>Familieneinkommen abzüglich weitere unterhaltspflichtige Kinder</t>
  </si>
  <si>
    <t>1 Anmeldetag</t>
  </si>
  <si>
    <t xml:space="preserve">weitere Kinder </t>
  </si>
  <si>
    <t>Bruttoeinkommen 1</t>
  </si>
  <si>
    <t>Bruttoeinkommen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</si>
</sst>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0\ &quot;€&quot;"/>
    <numFmt numFmtId="165" formatCode="#,##0_ ;[Red]\-#,##0\ "/>
  </numFmts>
  <fonts count="10" x14ac:knownFonts="1">
    <font>
      <sz val="11"/>
      <color theme="1"/>
      <name val="Calibri"/>
      <family val="2"/>
      <scheme val="minor"/>
    </font>
    <font>
      <b/>
      <sz val="11"/>
      <color theme="1"/>
      <name val="Arial"/>
      <family val="2"/>
    </font>
    <font>
      <sz val="11"/>
      <color theme="1"/>
      <name val="Arial"/>
      <family val="2"/>
    </font>
    <font>
      <sz val="11"/>
      <name val="Arial"/>
      <family val="2"/>
    </font>
    <font>
      <strike/>
      <sz val="11"/>
      <color theme="1"/>
      <name val="Arial"/>
      <family val="2"/>
    </font>
    <font>
      <u/>
      <sz val="11"/>
      <color theme="1"/>
      <name val="Arial"/>
      <family val="2"/>
    </font>
    <font>
      <sz val="11"/>
      <color rgb="FFFF0000"/>
      <name val="Arial"/>
      <family val="2"/>
    </font>
    <font>
      <b/>
      <u/>
      <sz val="12"/>
      <color theme="1"/>
      <name val="Arial"/>
      <family val="2"/>
    </font>
    <font>
      <sz val="11"/>
      <color theme="1"/>
      <name val="Calibri"/>
      <family val="2"/>
      <scheme val="minor"/>
    </font>
    <font>
      <b/>
      <sz val="11"/>
      <name val="Arial"/>
      <family val="2"/>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44" fontId="8" fillId="0" borderId="0" applyFont="0" applyFill="0" applyBorder="0" applyAlignment="0" applyProtection="0"/>
  </cellStyleXfs>
  <cellXfs count="46">
    <xf numFmtId="0" fontId="0" fillId="0" borderId="0" xfId="0"/>
    <xf numFmtId="0" fontId="1" fillId="0" borderId="1" xfId="0" applyFont="1" applyBorder="1"/>
    <xf numFmtId="0" fontId="1" fillId="0" borderId="1" xfId="0" applyFont="1" applyBorder="1" applyAlignment="1">
      <alignment horizontal="center"/>
    </xf>
    <xf numFmtId="0" fontId="2" fillId="0" borderId="1" xfId="0" applyFont="1" applyBorder="1"/>
    <xf numFmtId="164" fontId="2" fillId="0" borderId="1" xfId="0" applyNumberFormat="1" applyFont="1" applyBorder="1"/>
    <xf numFmtId="0" fontId="3" fillId="0" borderId="1" xfId="0" applyFont="1" applyBorder="1"/>
    <xf numFmtId="164" fontId="3" fillId="0" borderId="1" xfId="0" applyNumberFormat="1" applyFont="1" applyBorder="1"/>
    <xf numFmtId="0" fontId="2" fillId="0" borderId="3" xfId="0" applyFont="1" applyBorder="1"/>
    <xf numFmtId="164" fontId="2" fillId="0" borderId="3" xfId="0" applyNumberFormat="1" applyFont="1" applyBorder="1"/>
    <xf numFmtId="0" fontId="2" fillId="0" borderId="0" xfId="0" applyFont="1" applyAlignment="1">
      <alignment horizontal="center"/>
    </xf>
    <xf numFmtId="0" fontId="2" fillId="0" borderId="0" xfId="0" applyFont="1"/>
    <xf numFmtId="0" fontId="4" fillId="0" borderId="2" xfId="0" applyFont="1" applyBorder="1"/>
    <xf numFmtId="0" fontId="2" fillId="0" borderId="2" xfId="0" applyFont="1" applyBorder="1"/>
    <xf numFmtId="0" fontId="5" fillId="0" borderId="0" xfId="0" applyFont="1"/>
    <xf numFmtId="3" fontId="2" fillId="0" borderId="0" xfId="0" applyNumberFormat="1" applyFont="1"/>
    <xf numFmtId="0" fontId="2" fillId="0" borderId="4" xfId="0" applyFont="1" applyBorder="1"/>
    <xf numFmtId="3" fontId="2" fillId="0" borderId="4" xfId="0" applyNumberFormat="1" applyFont="1" applyBorder="1"/>
    <xf numFmtId="0" fontId="2" fillId="0" borderId="5" xfId="0" applyFont="1" applyBorder="1"/>
    <xf numFmtId="3" fontId="2" fillId="0" borderId="5" xfId="0" applyNumberFormat="1" applyFont="1" applyBorder="1"/>
    <xf numFmtId="3" fontId="2" fillId="0" borderId="6" xfId="0" applyNumberFormat="1" applyFont="1" applyBorder="1"/>
    <xf numFmtId="165" fontId="6" fillId="0" borderId="7" xfId="0" applyNumberFormat="1" applyFont="1" applyBorder="1"/>
    <xf numFmtId="3" fontId="2" fillId="0" borderId="1" xfId="0" applyNumberFormat="1" applyFont="1" applyBorder="1"/>
    <xf numFmtId="0" fontId="7" fillId="0" borderId="0" xfId="0" applyFont="1"/>
    <xf numFmtId="0" fontId="2" fillId="2" borderId="0" xfId="0" applyFont="1" applyFill="1" applyAlignment="1">
      <alignment horizontal="center"/>
    </xf>
    <xf numFmtId="0" fontId="1" fillId="2" borderId="6" xfId="0" applyFont="1" applyFill="1" applyBorder="1"/>
    <xf numFmtId="0" fontId="2" fillId="2" borderId="6" xfId="0" applyFont="1" applyFill="1" applyBorder="1"/>
    <xf numFmtId="0" fontId="3" fillId="2" borderId="6" xfId="0" applyFont="1" applyFill="1" applyBorder="1"/>
    <xf numFmtId="0" fontId="2" fillId="2" borderId="1" xfId="0" applyFont="1" applyFill="1" applyBorder="1"/>
    <xf numFmtId="0" fontId="1" fillId="2" borderId="1" xfId="0" applyFont="1" applyFill="1" applyBorder="1"/>
    <xf numFmtId="164" fontId="2" fillId="2" borderId="1" xfId="0" applyNumberFormat="1" applyFont="1" applyFill="1" applyBorder="1"/>
    <xf numFmtId="164" fontId="3" fillId="2" borderId="1" xfId="0" applyNumberFormat="1" applyFont="1" applyFill="1" applyBorder="1"/>
    <xf numFmtId="0" fontId="3" fillId="2" borderId="1" xfId="0" applyFont="1" applyFill="1" applyBorder="1"/>
    <xf numFmtId="0" fontId="9" fillId="2" borderId="1" xfId="0" applyFont="1" applyFill="1" applyBorder="1"/>
    <xf numFmtId="0" fontId="2" fillId="3" borderId="0" xfId="0" applyFont="1" applyFill="1" applyAlignment="1">
      <alignment horizontal="center"/>
    </xf>
    <xf numFmtId="44" fontId="2" fillId="3" borderId="0" xfId="1" applyFont="1" applyFill="1"/>
    <xf numFmtId="164" fontId="2" fillId="4" borderId="1" xfId="0" applyNumberFormat="1" applyFont="1" applyFill="1" applyBorder="1"/>
    <xf numFmtId="0" fontId="1" fillId="0" borderId="0" xfId="0" applyFont="1"/>
    <xf numFmtId="0" fontId="1" fillId="0" borderId="6" xfId="0" applyFont="1" applyBorder="1"/>
    <xf numFmtId="0" fontId="2" fillId="0" borderId="6" xfId="0" applyFont="1" applyBorder="1"/>
    <xf numFmtId="0" fontId="3" fillId="0" borderId="6" xfId="0" applyFont="1" applyBorder="1"/>
    <xf numFmtId="44" fontId="2" fillId="0" borderId="0" xfId="1" applyFont="1" applyFill="1"/>
    <xf numFmtId="0" fontId="9" fillId="0" borderId="1" xfId="0" applyFont="1" applyBorder="1"/>
    <xf numFmtId="0" fontId="1" fillId="0" borderId="0" xfId="0" applyFont="1" applyAlignment="1">
      <alignment horizontal="center"/>
    </xf>
    <xf numFmtId="0" fontId="2" fillId="4" borderId="5" xfId="0" applyFont="1" applyFill="1" applyBorder="1" applyAlignment="1">
      <alignment wrapText="1"/>
    </xf>
    <xf numFmtId="0" fontId="2" fillId="4" borderId="5" xfId="0" applyFont="1" applyFill="1" applyBorder="1"/>
    <xf numFmtId="44" fontId="2" fillId="4" borderId="5" xfId="1" applyFont="1" applyFill="1" applyBorder="1"/>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Christa Birmili" id="{1DB27101-5867-4ABE-8525-D1E78F29D9F0}" userId="8675eaf251788b91" providerId="Windows Live"/>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 dT="2023-03-23T16:13:29.19" personId="{1DB27101-5867-4ABE-8525-D1E78F29D9F0}" id="{C95E45DA-877C-453A-95D4-1EB006C0AA85}">
    <text>In dieser Tabelle sehen Sie den gesamten zu zahlenden Betrag je nach Anmeldetage</text>
  </threadedComment>
  <threadedComment ref="A3" dT="2023-03-23T16:10:17.21" personId="{1DB27101-5867-4ABE-8525-D1E78F29D9F0}" id="{F1A2F4EA-A0FE-4235-8B60-FC82A9C9D661}">
    <text>Hier das Einkommen der im Haushalt lebenden Person 1 eintragen</text>
  </threadedComment>
  <threadedComment ref="A4" dT="2023-03-23T16:10:35.59" personId="{1DB27101-5867-4ABE-8525-D1E78F29D9F0}" id="{457B53EE-3F4D-4D61-91D3-084BC64D9A24}">
    <text xml:space="preserve">Hier das Einkommen der im Haushalt lebenden Person 2 eintragen </text>
  </threadedComment>
  <threadedComment ref="A5" dT="2023-03-23T16:10:48.29" personId="{1DB27101-5867-4ABE-8525-D1E78F29D9F0}" id="{3FE7F1E4-98D8-4AEA-82AA-B4FCE4804DEA}">
    <text xml:space="preserve">Hier bitte das sonstige Einkommen aus Vermietung, Verpachtung, etc. einfügen
</text>
  </threadedComment>
  <threadedComment ref="A6" dT="2023-03-23T16:11:04.37" personId="{1DB27101-5867-4ABE-8525-D1E78F29D9F0}" id="{3655731C-646A-4AA7-B4DD-5076B73BD408}">
    <text>Hier alle weiteren Einkommen wie bspw. 
Arbeitslosengeld und Notstandshilfe sowie gleichgestellte Leistungen wie Pensionsvorschuss, Übergangsgeld, Sonderunterstützung, Weiterbildungsgeld und Überbrückungshilfen 
Beihilfen zur Deckung des Lebensunterhaltes nach dem Arbeitsmarktservicegesetz (AMSG) 
Studienbeihilfe 
Wochengeld 
Pensionen und Renten inkl. Ausgleichszahlungen 
Krankengeld 
Unterhaltsleistungen für die Eltern und das Kind 
Zivildiener- / Wehrpflichtigen Entgelt 
Sozialhilfe oder vergleichbare soziale Transferleistungen 
einfügen</text>
  </threadedComment>
  <threadedComment ref="A7" dT="2023-03-23T16:11:20.60" personId="{1DB27101-5867-4ABE-8525-D1E78F29D9F0}" id="{6BACDA8A-C425-479F-B26D-28C3408D15E9}">
    <text>Hier sind alle weiteren Kinder einzutragen, die im Haushalt leben und für die eine Unterhaltspflicht besteht.</text>
  </threadedComment>
  <threadedComment ref="A8" dT="2023-03-23T16:11:32.22" personId="{1DB27101-5867-4ABE-8525-D1E78F29D9F0}" id="{BB39A71C-EE0B-40A5-84D9-31144934B3D3}">
    <text>Hier tragen Sie die Anzahl der Kinder ein, die die GTS besuchen werden.
Ab dem 2. angemeldeten Kind verringert sich der zu zahlende Betrag pro Kind um 20 %.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48090-13E7-4419-9CC3-CC12145647BA}">
  <dimension ref="A2:K10"/>
  <sheetViews>
    <sheetView tabSelected="1" workbookViewId="0">
      <selection activeCell="A18" sqref="A18"/>
    </sheetView>
  </sheetViews>
  <sheetFormatPr baseColWidth="10" defaultColWidth="11.453125" defaultRowHeight="14" x14ac:dyDescent="0.3"/>
  <cols>
    <col min="1" max="1" width="21.81640625" style="10" customWidth="1"/>
    <col min="2" max="2" width="11.453125" style="10"/>
    <col min="3" max="3" width="12.1796875" style="10" bestFit="1" customWidth="1"/>
    <col min="4" max="4" width="2.36328125" style="10" customWidth="1"/>
    <col min="5" max="5" width="30.7265625" style="10" customWidth="1"/>
    <col min="6" max="6" width="7.6328125" style="10" customWidth="1"/>
    <col min="7" max="11" width="14.81640625" style="10" bestFit="1" customWidth="1"/>
    <col min="12" max="16384" width="11.453125" style="10"/>
  </cols>
  <sheetData>
    <row r="2" spans="1:11" x14ac:dyDescent="0.3">
      <c r="A2" s="36" t="s">
        <v>37</v>
      </c>
      <c r="E2" s="42" t="s">
        <v>15</v>
      </c>
      <c r="F2" s="37" t="s">
        <v>0</v>
      </c>
      <c r="G2" s="38" t="s">
        <v>7</v>
      </c>
      <c r="H2" s="39" t="s">
        <v>9</v>
      </c>
      <c r="I2" s="38" t="s">
        <v>11</v>
      </c>
      <c r="J2" s="38" t="s">
        <v>13</v>
      </c>
      <c r="K2" s="38" t="s">
        <v>41</v>
      </c>
    </row>
    <row r="3" spans="1:11" x14ac:dyDescent="0.3">
      <c r="A3" s="10" t="s">
        <v>43</v>
      </c>
      <c r="C3" s="34">
        <v>0</v>
      </c>
      <c r="E3" s="3" t="s">
        <v>5</v>
      </c>
      <c r="F3" s="1" t="s">
        <v>6</v>
      </c>
      <c r="G3" s="35">
        <f>IF($B$8&gt;1,Berechnungsblatt2!$C8*$B$8*0.8,Berechnungsblatt2!$C8)</f>
        <v>0</v>
      </c>
      <c r="H3" s="35">
        <f>IF($B$8&gt;1,Berechnungsblatt2!D8*$B$8*0.8,Berechnungsblatt2!D8)</f>
        <v>0</v>
      </c>
      <c r="I3" s="35">
        <f>IF($B$8&gt;1,Berechnungsblatt2!E8*$B$8*0.8,Berechnungsblatt2!E8)</f>
        <v>0</v>
      </c>
      <c r="J3" s="35">
        <f>IF($B$8&gt;1,Berechnungsblatt2!F8*$B$8*0.8,Berechnungsblatt2!F8)</f>
        <v>0</v>
      </c>
      <c r="K3" s="35">
        <f>IF($B$8&gt;1,Berechnungsblatt2!G8*$B$8*0.8,Berechnungsblatt2!G8)</f>
        <v>0</v>
      </c>
    </row>
    <row r="4" spans="1:11" x14ac:dyDescent="0.3">
      <c r="A4" s="10" t="s">
        <v>44</v>
      </c>
      <c r="C4" s="34">
        <v>0</v>
      </c>
      <c r="E4" s="5" t="s">
        <v>8</v>
      </c>
      <c r="F4" s="41" t="s">
        <v>2</v>
      </c>
      <c r="G4" s="35">
        <f>IF($B$8&gt;1,Berechnungsblatt2!$C9*$B$8*0.8,Berechnungsblatt2!C9)</f>
        <v>0</v>
      </c>
      <c r="H4" s="35">
        <f>IF($B$8&gt;1,Berechnungsblatt2!D9*$B$8*0.8,Berechnungsblatt2!D9)</f>
        <v>0</v>
      </c>
      <c r="I4" s="35">
        <f>IF($B$8&gt;1,Berechnungsblatt2!E9*$B$8*0.8,Berechnungsblatt2!E9)</f>
        <v>0</v>
      </c>
      <c r="J4" s="35">
        <f>IF($B$8&gt;1,Berechnungsblatt2!F9*$B$8*0.8,Berechnungsblatt2!F9)</f>
        <v>0</v>
      </c>
      <c r="K4" s="35">
        <f>IF($B$8&gt;1,Berechnungsblatt2!G9*$B$8*0.8,Berechnungsblatt2!G9)</f>
        <v>0</v>
      </c>
    </row>
    <row r="5" spans="1:11" x14ac:dyDescent="0.3">
      <c r="A5" s="10" t="s">
        <v>38</v>
      </c>
      <c r="C5" s="34">
        <v>0</v>
      </c>
      <c r="E5" s="3" t="s">
        <v>10</v>
      </c>
      <c r="F5" s="1" t="s">
        <v>3</v>
      </c>
      <c r="G5" s="35">
        <f>IF($B$8&gt;1,Berechnungsblatt2!$C10*$B$8*0.8,Berechnungsblatt2!C10)</f>
        <v>0</v>
      </c>
      <c r="H5" s="35">
        <f>IF($B$8&gt;1,Berechnungsblatt2!D10*$B$8*0.8,Berechnungsblatt2!D10)</f>
        <v>0</v>
      </c>
      <c r="I5" s="35">
        <f>IF($B$8&gt;1,Berechnungsblatt2!E10*$B$8*0.8,Berechnungsblatt2!E10)</f>
        <v>0</v>
      </c>
      <c r="J5" s="35">
        <f>IF($B$8&gt;1,Berechnungsblatt2!F10*$B$8*0.8,Berechnungsblatt2!F10)</f>
        <v>0</v>
      </c>
      <c r="K5" s="35">
        <f>IF($B$8&gt;1,Berechnungsblatt2!G10*$B$8*0.8,Berechnungsblatt2!G10)</f>
        <v>0</v>
      </c>
    </row>
    <row r="6" spans="1:11" x14ac:dyDescent="0.3">
      <c r="A6" s="10" t="s">
        <v>38</v>
      </c>
      <c r="C6" s="34">
        <v>0</v>
      </c>
      <c r="E6" s="3" t="s">
        <v>12</v>
      </c>
      <c r="F6" s="1" t="s">
        <v>4</v>
      </c>
      <c r="G6" s="35">
        <f>IF($B$8&gt;1,Berechnungsblatt2!$C11*$B$8*0.8,Berechnungsblatt2!C11)</f>
        <v>95</v>
      </c>
      <c r="H6" s="35">
        <f>IF($B$8&gt;1,Berechnungsblatt2!D11*$B$8*0.8,Berechnungsblatt2!D11)</f>
        <v>76</v>
      </c>
      <c r="I6" s="35">
        <f>IF($B$8&gt;1,Berechnungsblatt2!E11*$B$8*0.8,Berechnungsblatt2!E11)</f>
        <v>57</v>
      </c>
      <c r="J6" s="35">
        <f>IF($B$8&gt;1,Berechnungsblatt2!F11*$B$8*0.8,Berechnungsblatt2!F11)</f>
        <v>39</v>
      </c>
      <c r="K6" s="35">
        <f>IF($B$8&gt;1,Berechnungsblatt2!G11*$B$8*0.8,Berechnungsblatt2!G11)</f>
        <v>29</v>
      </c>
    </row>
    <row r="7" spans="1:11" x14ac:dyDescent="0.3">
      <c r="A7" s="10" t="s">
        <v>42</v>
      </c>
      <c r="B7" s="33">
        <v>0</v>
      </c>
      <c r="C7" s="40">
        <f>B7*-200</f>
        <v>0</v>
      </c>
    </row>
    <row r="8" spans="1:11" x14ac:dyDescent="0.3">
      <c r="A8" s="10" t="s">
        <v>39</v>
      </c>
      <c r="B8" s="33">
        <v>0</v>
      </c>
    </row>
    <row r="9" spans="1:11" ht="56.5" thickBot="1" x14ac:dyDescent="0.35">
      <c r="A9" s="43" t="s">
        <v>40</v>
      </c>
      <c r="B9" s="44"/>
      <c r="C9" s="45">
        <f>C3+C4+C5+C6+C7</f>
        <v>0</v>
      </c>
    </row>
    <row r="10" spans="1:11" ht="14.5" thickTop="1" x14ac:dyDescent="0.3"/>
  </sheetData>
  <sheetProtection algorithmName="SHA-512" hashValue="lOSEJkDIqNroQc3aV70BFKtompY+AaJ7IalrepHzcifY2twssOTiFtKhDd5HK/MPbncSv8ObvfUBJmu2XSpQrA==" saltValue="ifL+MdumhidYuUp0lBei0Q==" spinCount="100000" sheet="1" objects="1" scenarios="1"/>
  <protectedRanges>
    <protectedRange sqref="C3:C6 B7:B8" name="Bereich1"/>
  </protectedRanges>
  <pageMargins left="0.7" right="0.7" top="0.78740157499999996" bottom="0.78740157499999996"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8E1EE-370E-4983-A034-06F4CBB256E4}">
  <dimension ref="A1:G11"/>
  <sheetViews>
    <sheetView workbookViewId="0">
      <selection sqref="A1:G11"/>
    </sheetView>
  </sheetViews>
  <sheetFormatPr baseColWidth="10" defaultRowHeight="14.5" x14ac:dyDescent="0.35"/>
  <sheetData>
    <row r="1" spans="1:7" x14ac:dyDescent="0.35">
      <c r="A1" s="23" t="s">
        <v>15</v>
      </c>
      <c r="B1" s="24" t="s">
        <v>0</v>
      </c>
      <c r="C1" s="25" t="s">
        <v>7</v>
      </c>
      <c r="D1" s="26" t="s">
        <v>9</v>
      </c>
      <c r="E1" s="25" t="s">
        <v>11</v>
      </c>
      <c r="F1" s="25" t="s">
        <v>13</v>
      </c>
      <c r="G1" s="25" t="s">
        <v>41</v>
      </c>
    </row>
    <row r="2" spans="1:7" x14ac:dyDescent="0.35">
      <c r="A2" s="27" t="s">
        <v>5</v>
      </c>
      <c r="B2" s="28" t="s">
        <v>6</v>
      </c>
      <c r="C2" s="29">
        <v>158</v>
      </c>
      <c r="D2" s="30">
        <v>126</v>
      </c>
      <c r="E2" s="29">
        <v>95</v>
      </c>
      <c r="F2" s="29">
        <v>65</v>
      </c>
      <c r="G2" s="29">
        <v>49</v>
      </c>
    </row>
    <row r="3" spans="1:7" x14ac:dyDescent="0.35">
      <c r="A3" s="31" t="s">
        <v>8</v>
      </c>
      <c r="B3" s="32" t="s">
        <v>2</v>
      </c>
      <c r="C3" s="29">
        <v>137</v>
      </c>
      <c r="D3" s="30">
        <v>109</v>
      </c>
      <c r="E3" s="29">
        <v>82</v>
      </c>
      <c r="F3" s="29">
        <v>56</v>
      </c>
      <c r="G3" s="29">
        <v>42</v>
      </c>
    </row>
    <row r="4" spans="1:7" x14ac:dyDescent="0.35">
      <c r="A4" s="27" t="s">
        <v>10</v>
      </c>
      <c r="B4" s="28" t="s">
        <v>3</v>
      </c>
      <c r="C4" s="29">
        <v>111</v>
      </c>
      <c r="D4" s="30">
        <v>89</v>
      </c>
      <c r="E4" s="29">
        <v>67</v>
      </c>
      <c r="F4" s="29">
        <v>46</v>
      </c>
      <c r="G4" s="29">
        <v>35</v>
      </c>
    </row>
    <row r="5" spans="1:7" x14ac:dyDescent="0.35">
      <c r="A5" s="27" t="s">
        <v>12</v>
      </c>
      <c r="B5" s="28" t="s">
        <v>4</v>
      </c>
      <c r="C5" s="29">
        <v>95</v>
      </c>
      <c r="D5" s="30">
        <v>76</v>
      </c>
      <c r="E5" s="29">
        <v>57</v>
      </c>
      <c r="F5" s="29">
        <v>39</v>
      </c>
      <c r="G5" s="29">
        <v>29</v>
      </c>
    </row>
    <row r="6" spans="1:7" x14ac:dyDescent="0.35">
      <c r="A6" s="10"/>
      <c r="B6" s="10"/>
      <c r="C6" s="10"/>
      <c r="D6" s="10"/>
      <c r="E6" s="10"/>
      <c r="F6" s="10"/>
      <c r="G6" s="10"/>
    </row>
    <row r="7" spans="1:7" x14ac:dyDescent="0.35">
      <c r="A7" s="23" t="s">
        <v>15</v>
      </c>
      <c r="B7" s="24" t="s">
        <v>0</v>
      </c>
      <c r="C7" s="25" t="s">
        <v>7</v>
      </c>
      <c r="D7" s="26" t="s">
        <v>9</v>
      </c>
      <c r="E7" s="25" t="s">
        <v>11</v>
      </c>
      <c r="F7" s="25" t="s">
        <v>13</v>
      </c>
      <c r="G7" s="25" t="s">
        <v>41</v>
      </c>
    </row>
    <row r="8" spans="1:7" x14ac:dyDescent="0.35">
      <c r="A8" s="27" t="s">
        <v>5</v>
      </c>
      <c r="B8" s="28" t="s">
        <v>6</v>
      </c>
      <c r="C8" s="29">
        <f>IF(Berechnungsblatt!$C$9&gt;=4800,C2,0)</f>
        <v>0</v>
      </c>
      <c r="D8" s="29">
        <f>IF(Berechnungsblatt!$C$9&gt;=4800,D2,0)</f>
        <v>0</v>
      </c>
      <c r="E8" s="29">
        <f>IF(Berechnungsblatt!$C$9&gt;=4800,E2,0)</f>
        <v>0</v>
      </c>
      <c r="F8" s="29">
        <f>IF(Berechnungsblatt!$C$9&gt;=4800,F2,0)</f>
        <v>0</v>
      </c>
      <c r="G8" s="29">
        <f>IF(Berechnungsblatt!$C$9&gt;=4800,G2,0)</f>
        <v>0</v>
      </c>
    </row>
    <row r="9" spans="1:7" x14ac:dyDescent="0.35">
      <c r="A9" s="31" t="s">
        <v>8</v>
      </c>
      <c r="B9" s="32" t="s">
        <v>2</v>
      </c>
      <c r="C9" s="29">
        <f>IF(AND(Berechnungsblatt!$C$9&gt;=3400,Berechnungsblatt!$C$9&lt;=4799),C3,0)</f>
        <v>0</v>
      </c>
      <c r="D9" s="29">
        <f>IF(AND(Berechnungsblatt!$C$9&gt;=3400,Berechnungsblatt!$C$9&lt;=4799),D3,0)</f>
        <v>0</v>
      </c>
      <c r="E9" s="29">
        <f>IF(AND(Berechnungsblatt!$C$9&gt;=3400,Berechnungsblatt!$C$9&lt;=4799),E3,0)</f>
        <v>0</v>
      </c>
      <c r="F9" s="29">
        <f>IF(AND(Berechnungsblatt!$C$9&gt;=3400,Berechnungsblatt!$C$9&lt;=4799),F3,0)</f>
        <v>0</v>
      </c>
      <c r="G9" s="29">
        <f>IF(AND(Berechnungsblatt!$C$9&gt;=3400,Berechnungsblatt!$C$9&lt;=4799),G3,0)</f>
        <v>0</v>
      </c>
    </row>
    <row r="10" spans="1:7" x14ac:dyDescent="0.35">
      <c r="A10" s="27" t="s">
        <v>10</v>
      </c>
      <c r="B10" s="28" t="s">
        <v>3</v>
      </c>
      <c r="C10" s="29">
        <f>IF(AND(Berechnungsblatt!$C$9&gt;=2000,Berechnungsblatt!$C$9&lt;=3399),C4,0)</f>
        <v>0</v>
      </c>
      <c r="D10" s="29">
        <f>IF(AND(Berechnungsblatt!$C$9&gt;=2000,Berechnungsblatt!$C$9&lt;=3399),D4,0)</f>
        <v>0</v>
      </c>
      <c r="E10" s="29">
        <f>IF(AND(Berechnungsblatt!$C$9&gt;=2000,Berechnungsblatt!$C$9&lt;=3399),E4,0)</f>
        <v>0</v>
      </c>
      <c r="F10" s="29">
        <f>IF(AND(Berechnungsblatt!$C$9&gt;=2000,Berechnungsblatt!$C$9&lt;=3399),F4,0)</f>
        <v>0</v>
      </c>
      <c r="G10" s="29">
        <f>IF(AND(Berechnungsblatt!$C$9&gt;=2000,Berechnungsblatt!$C$9&lt;=3399),G4,0)</f>
        <v>0</v>
      </c>
    </row>
    <row r="11" spans="1:7" x14ac:dyDescent="0.35">
      <c r="A11" s="27" t="s">
        <v>12</v>
      </c>
      <c r="B11" s="28" t="s">
        <v>4</v>
      </c>
      <c r="C11" s="29">
        <f>IF(Berechnungsblatt!$C$9&lt;2000,C5,0)</f>
        <v>95</v>
      </c>
      <c r="D11" s="29">
        <f>IF(Berechnungsblatt!$C$9&lt;2000,D5,0)</f>
        <v>76</v>
      </c>
      <c r="E11" s="29">
        <f>IF(Berechnungsblatt!$C$9&lt;2000,E5,0)</f>
        <v>57</v>
      </c>
      <c r="F11" s="29">
        <f>IF(Berechnungsblatt!$C$9&lt;2000,F5,0)</f>
        <v>39</v>
      </c>
      <c r="G11" s="29">
        <f>IF(Berechnungsblatt!$C$9&lt;2000,G5,0)</f>
        <v>29</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B404C-64E6-435E-BE12-DE6E13960D09}">
  <dimension ref="B4:H44"/>
  <sheetViews>
    <sheetView topLeftCell="A27" workbookViewId="0">
      <selection activeCell="B36" sqref="B36:G45"/>
    </sheetView>
  </sheetViews>
  <sheetFormatPr baseColWidth="10" defaultColWidth="11.453125" defaultRowHeight="14" x14ac:dyDescent="0.3"/>
  <cols>
    <col min="1" max="1" width="11.453125" style="10"/>
    <col min="2" max="2" width="56.7265625" style="10" customWidth="1"/>
    <col min="3" max="3" width="13.81640625" style="10" customWidth="1"/>
    <col min="4" max="4" width="21.81640625" style="10" bestFit="1" customWidth="1"/>
    <col min="5" max="8" width="14.81640625" style="10" bestFit="1" customWidth="1"/>
    <col min="9" max="16384" width="11.453125" style="10"/>
  </cols>
  <sheetData>
    <row r="4" spans="2:8" x14ac:dyDescent="0.3">
      <c r="B4" s="9" t="s">
        <v>15</v>
      </c>
      <c r="D4" s="1" t="s">
        <v>0</v>
      </c>
      <c r="E4" s="2" t="s">
        <v>1</v>
      </c>
      <c r="F4" s="2" t="s">
        <v>2</v>
      </c>
      <c r="G4" s="2" t="s">
        <v>3</v>
      </c>
      <c r="H4" s="2" t="s">
        <v>4</v>
      </c>
    </row>
    <row r="5" spans="2:8" x14ac:dyDescent="0.3">
      <c r="B5" s="3" t="s">
        <v>5</v>
      </c>
      <c r="C5" s="3" t="s">
        <v>6</v>
      </c>
      <c r="D5" s="3" t="s">
        <v>7</v>
      </c>
      <c r="E5" s="4">
        <f>7.5*21</f>
        <v>157.5</v>
      </c>
      <c r="F5" s="4">
        <f>6.5*21</f>
        <v>136.5</v>
      </c>
      <c r="G5" s="4">
        <f>5.3*21</f>
        <v>111.3</v>
      </c>
      <c r="H5" s="4">
        <f>4.5*21</f>
        <v>94.5</v>
      </c>
    </row>
    <row r="6" spans="2:8" x14ac:dyDescent="0.3">
      <c r="B6" s="5" t="s">
        <v>8</v>
      </c>
      <c r="C6" s="5" t="s">
        <v>2</v>
      </c>
      <c r="D6" s="5" t="s">
        <v>9</v>
      </c>
      <c r="E6" s="6">
        <f>E5*$E$20%</f>
        <v>0</v>
      </c>
      <c r="F6" s="6">
        <f t="shared" ref="F6:H6" si="0">F5*$E$20%</f>
        <v>0</v>
      </c>
      <c r="G6" s="6">
        <f t="shared" si="0"/>
        <v>0</v>
      </c>
      <c r="H6" s="6">
        <f t="shared" si="0"/>
        <v>0</v>
      </c>
    </row>
    <row r="7" spans="2:8" x14ac:dyDescent="0.3">
      <c r="B7" s="3" t="s">
        <v>10</v>
      </c>
      <c r="C7" s="3" t="s">
        <v>3</v>
      </c>
      <c r="D7" s="3" t="s">
        <v>11</v>
      </c>
      <c r="E7" s="4">
        <f>E5*$E$21%</f>
        <v>0</v>
      </c>
      <c r="F7" s="4">
        <f t="shared" ref="F7:H7" si="1">F5*$E$21%</f>
        <v>0</v>
      </c>
      <c r="G7" s="4">
        <f t="shared" si="1"/>
        <v>0</v>
      </c>
      <c r="H7" s="4">
        <f t="shared" si="1"/>
        <v>0</v>
      </c>
    </row>
    <row r="8" spans="2:8" x14ac:dyDescent="0.3">
      <c r="B8" s="3" t="s">
        <v>12</v>
      </c>
      <c r="C8" s="3" t="s">
        <v>4</v>
      </c>
      <c r="D8" s="3" t="s">
        <v>13</v>
      </c>
      <c r="E8" s="4">
        <f>E5*$E$22%</f>
        <v>0</v>
      </c>
      <c r="F8" s="4">
        <f t="shared" ref="F8:H8" si="2">F5*$E$22%</f>
        <v>0</v>
      </c>
      <c r="G8" s="4">
        <f t="shared" si="2"/>
        <v>0</v>
      </c>
      <c r="H8" s="4">
        <f t="shared" si="2"/>
        <v>0</v>
      </c>
    </row>
    <row r="9" spans="2:8" ht="14.5" thickBot="1" x14ac:dyDescent="0.35">
      <c r="B9" s="11"/>
      <c r="C9" s="12"/>
      <c r="D9" s="7" t="s">
        <v>14</v>
      </c>
      <c r="E9" s="8">
        <f>E5*$E$23%</f>
        <v>0</v>
      </c>
      <c r="F9" s="8">
        <f t="shared" ref="F9:H9" si="3">F5*$E$23%</f>
        <v>0</v>
      </c>
      <c r="G9" s="8">
        <f t="shared" si="3"/>
        <v>0</v>
      </c>
      <c r="H9" s="8">
        <f t="shared" si="3"/>
        <v>0</v>
      </c>
    </row>
    <row r="13" spans="2:8" ht="15.5" x14ac:dyDescent="0.35">
      <c r="B13" s="22" t="s">
        <v>16</v>
      </c>
    </row>
    <row r="14" spans="2:8" x14ac:dyDescent="0.3">
      <c r="B14" s="13"/>
    </row>
    <row r="15" spans="2:8" x14ac:dyDescent="0.3">
      <c r="B15" s="13" t="s">
        <v>21</v>
      </c>
    </row>
    <row r="17" spans="2:4" x14ac:dyDescent="0.3">
      <c r="B17" s="10" t="s">
        <v>20</v>
      </c>
    </row>
    <row r="19" spans="2:4" x14ac:dyDescent="0.3">
      <c r="B19" s="13" t="s">
        <v>17</v>
      </c>
    </row>
    <row r="20" spans="2:4" x14ac:dyDescent="0.3">
      <c r="B20" s="10" t="s">
        <v>18</v>
      </c>
      <c r="C20" s="14">
        <v>5100</v>
      </c>
    </row>
    <row r="21" spans="2:4" x14ac:dyDescent="0.3">
      <c r="B21" s="10" t="s">
        <v>34</v>
      </c>
      <c r="C21" s="14">
        <v>-200</v>
      </c>
    </row>
    <row r="22" spans="2:4" x14ac:dyDescent="0.3">
      <c r="B22" s="15" t="s">
        <v>35</v>
      </c>
      <c r="C22" s="16">
        <v>-200</v>
      </c>
    </row>
    <row r="23" spans="2:4" ht="14.5" thickBot="1" x14ac:dyDescent="0.35">
      <c r="B23" s="17" t="s">
        <v>33</v>
      </c>
      <c r="C23" s="18">
        <f>SUM(C20:C22)</f>
        <v>4700</v>
      </c>
      <c r="D23" s="10" t="s">
        <v>24</v>
      </c>
    </row>
    <row r="24" spans="2:4" ht="14.5" thickTop="1" x14ac:dyDescent="0.3">
      <c r="C24" s="14"/>
    </row>
    <row r="25" spans="2:4" x14ac:dyDescent="0.3">
      <c r="C25" s="14"/>
    </row>
    <row r="26" spans="2:4" x14ac:dyDescent="0.3">
      <c r="B26" s="13" t="s">
        <v>22</v>
      </c>
      <c r="C26" s="14"/>
    </row>
    <row r="27" spans="2:4" x14ac:dyDescent="0.3">
      <c r="C27" s="14"/>
    </row>
    <row r="28" spans="2:4" x14ac:dyDescent="0.3">
      <c r="B28" s="10" t="s">
        <v>23</v>
      </c>
      <c r="C28" s="14"/>
    </row>
    <row r="29" spans="2:4" x14ac:dyDescent="0.3">
      <c r="C29" s="14"/>
    </row>
    <row r="30" spans="2:4" x14ac:dyDescent="0.3">
      <c r="B30" s="13" t="s">
        <v>17</v>
      </c>
    </row>
    <row r="31" spans="2:4" x14ac:dyDescent="0.3">
      <c r="B31" s="10" t="s">
        <v>18</v>
      </c>
      <c r="C31" s="14">
        <v>5100</v>
      </c>
    </row>
    <row r="32" spans="2:4" x14ac:dyDescent="0.3">
      <c r="B32" s="10" t="s">
        <v>36</v>
      </c>
      <c r="C32" s="14">
        <v>-200</v>
      </c>
    </row>
    <row r="33" spans="2:7" ht="14.5" thickBot="1" x14ac:dyDescent="0.35">
      <c r="B33" s="17" t="s">
        <v>19</v>
      </c>
      <c r="C33" s="18">
        <f>SUM(C31:C32)</f>
        <v>4900</v>
      </c>
      <c r="D33" s="10" t="s">
        <v>25</v>
      </c>
    </row>
    <row r="34" spans="2:7" ht="14.5" thickTop="1" x14ac:dyDescent="0.3"/>
    <row r="36" spans="2:7" x14ac:dyDescent="0.3">
      <c r="B36" s="13" t="s">
        <v>27</v>
      </c>
    </row>
    <row r="38" spans="2:7" x14ac:dyDescent="0.3">
      <c r="B38" s="10" t="s">
        <v>26</v>
      </c>
      <c r="G38" s="19">
        <v>5200</v>
      </c>
    </row>
    <row r="39" spans="2:7" x14ac:dyDescent="0.3">
      <c r="B39" s="10" t="s">
        <v>28</v>
      </c>
      <c r="G39" s="20">
        <v>-200</v>
      </c>
    </row>
    <row r="40" spans="2:7" x14ac:dyDescent="0.3">
      <c r="B40" s="10" t="s">
        <v>29</v>
      </c>
      <c r="G40" s="20"/>
    </row>
    <row r="41" spans="2:7" x14ac:dyDescent="0.3">
      <c r="B41" s="10" t="s">
        <v>30</v>
      </c>
      <c r="G41" s="20"/>
    </row>
    <row r="42" spans="2:7" x14ac:dyDescent="0.3">
      <c r="B42" s="10" t="s">
        <v>31</v>
      </c>
      <c r="G42" s="20"/>
    </row>
    <row r="43" spans="2:7" ht="14.5" thickBot="1" x14ac:dyDescent="0.35">
      <c r="B43" s="17" t="s">
        <v>32</v>
      </c>
      <c r="C43" s="17"/>
      <c r="D43" s="17"/>
      <c r="E43" s="17"/>
      <c r="F43" s="17"/>
      <c r="G43" s="21"/>
    </row>
    <row r="44" spans="2:7" ht="14.5" thickTop="1" x14ac:dyDescent="0.3">
      <c r="G44" s="14"/>
    </row>
  </sheetData>
  <printOptions horizontalCentered="1"/>
  <pageMargins left="0" right="0" top="0.78740157480314965" bottom="0.78740157480314965"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Berechnungsblatt</vt:lpstr>
      <vt:lpstr>Berechnungsblatt2</vt:lpstr>
      <vt:lpstr>Beispiele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Christian Zellinger</cp:lastModifiedBy>
  <cp:lastPrinted>2023-03-20T20:05:46Z</cp:lastPrinted>
  <dcterms:created xsi:type="dcterms:W3CDTF">2023-03-20T19:38:58Z</dcterms:created>
  <dcterms:modified xsi:type="dcterms:W3CDTF">2023-03-24T16:02:20Z</dcterms:modified>
</cp:coreProperties>
</file>